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283A5700-6FC8-41F2-B1CD-A07CF00BC8C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6" i="1" s="1"/>
  <c r="E54" i="1"/>
  <c r="G50" i="1"/>
  <c r="G48" i="1"/>
  <c r="G46" i="1"/>
  <c r="G44" i="1"/>
  <c r="G42" i="1"/>
  <c r="G40" i="1"/>
  <c r="G39" i="1"/>
  <c r="G36" i="1"/>
  <c r="G34" i="1"/>
  <c r="G32" i="1"/>
  <c r="G30" i="1"/>
  <c r="E26" i="1"/>
  <c r="B25" i="1"/>
  <c r="F23" i="1"/>
  <c r="E23" i="1"/>
  <c r="G23" i="1" s="1"/>
  <c r="F22" i="1"/>
  <c r="F26" i="1" s="1"/>
  <c r="E22" i="1"/>
  <c r="G22" i="1" s="1"/>
  <c r="F21" i="1"/>
  <c r="F25" i="1" s="1"/>
  <c r="E21" i="1"/>
  <c r="E25" i="1" s="1"/>
  <c r="G19" i="1"/>
  <c r="C19" i="1"/>
  <c r="G18" i="1"/>
  <c r="C18" i="1"/>
  <c r="G15" i="1"/>
  <c r="C15" i="1"/>
  <c r="G14" i="1"/>
  <c r="C14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26" i="1" l="1"/>
  <c r="E28" i="1"/>
  <c r="G25" i="1"/>
  <c r="F28" i="1"/>
  <c r="F52" i="1" s="1"/>
  <c r="G21" i="1"/>
  <c r="G28" i="1" l="1"/>
  <c r="G52" i="1"/>
  <c r="F54" i="1" l="1"/>
  <c r="F56" i="1" s="1"/>
  <c r="G56" i="1" l="1"/>
  <c r="G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khdavissmall</author>
  </authors>
  <commentList>
    <comment ref="B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 xr:uid="{00000000-0006-0000-0000-000003000000}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 xr:uid="{00000000-0006-0000-0000-000005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 xr:uid="{00000000-0006-0000-0000-000006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 xr:uid="{00000000-0006-0000-0000-000007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0" shapeId="0" xr:uid="{00000000-0006-0000-0000-000009000000}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4" authorId="0" shapeId="0" xr:uid="{00000000-0006-0000-0000-00000A000000}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<sst xmlns="http://schemas.openxmlformats.org/spreadsheetml/2006/main" count="54" uniqueCount="49">
  <si>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</si>
  <si>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</si>
  <si>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</si>
  <si>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</si>
  <si>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</si>
  <si>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</si>
  <si>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</si>
  <si>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</si>
  <si>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</si>
  <si>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</si>
  <si>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</si>
  <si>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</si>
  <si>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</si>
  <si>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</si>
  <si>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</si>
  <si>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</si>
  <si>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</si>
  <si>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</si>
  <si>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</si>
  <si>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</si>
  <si>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</si>
  <si>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</si>
  <si>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</si>
  <si>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</si>
  <si>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</si>
  <si>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</si>
  <si>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</si>
  <si>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</si>
  <si>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</si>
  <si>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</si>
  <si>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</si>
  <si>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</si>
  <si>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</si>
  <si>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</si>
  <si>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</si>
  <si>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</si>
  <si>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</si>
  <si>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</si>
  <si>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</si>
  <si>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</si>
  <si>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</si>
  <si>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</si>
  <si>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Consultant/Skilled Services</t>
  </si>
  <si>
    <t>Name of Subaward Agency</t>
  </si>
  <si>
    <t xml:space="preserve">Title: </t>
  </si>
  <si>
    <t xml:space="preserve">Salaries include annual </t>
  </si>
  <si>
    <t xml:space="preserve"> increase.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</si>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</sst>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&quot;$&quot;#,##0.0"/>
    <numFmt numFmtId="166" formatCode="0.0%"/>
  </numFmts>
  <fonts count="12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3" fontId="5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3" fillId="0" borderId="0" xfId="2" applyFont="1" applyBorder="1"/>
    <xf numFmtId="9" fontId="6" fillId="0" borderId="0" xfId="2" applyFont="1" applyBorder="1"/>
    <xf numFmtId="0" fontId="11" fillId="0" borderId="0" xfId="0" applyFont="1" applyAlignment="1">
      <alignment horizontal="left" indent="2"/>
    </xf>
    <xf numFmtId="166" fontId="6" fillId="0" borderId="0" xfId="2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3" fillId="0" borderId="0" xfId="0" applyFont="1" applyAlignment="1">
      <alignment horizontal="left"/>
    </xf>
    <xf numFmtId="9" fontId="2" fillId="0" borderId="4" xfId="3" applyFont="1" applyBorder="1"/>
    <xf numFmtId="165" fontId="3" fillId="0" borderId="0" xfId="0" applyNumberFormat="1" applyFont="1"/>
    <xf numFmtId="0" fontId="2" fillId="0" borderId="0" xfId="0" applyFont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selection activeCell="E53" sqref="E53"/>
    </sheetView>
  </sheetViews>
  <sheetFormatPr defaultRowHeight="12.75" x14ac:dyDescent="0.2"/>
  <cols>
    <col min="1" max="1" width="4" style="5" customWidth="1"/>
    <col min="2" max="2" width="35.42578125" style="5" customWidth="1"/>
    <col min="3" max="3" width="5.85546875" style="5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16384" width="9.140625" style="5"/>
  </cols>
  <sheetData>
    <row r="1" spans="1:7" ht="24.75" customHeight="1" x14ac:dyDescent="0.2">
      <c r="B1" s="30" t="s">
        <v>44</v>
      </c>
      <c r="C1" s="30"/>
      <c r="D1" s="30"/>
      <c r="E1" s="30"/>
      <c r="F1" s="30"/>
      <c r="G1" s="30"/>
    </row>
    <row r="2" spans="1:7" x14ac:dyDescent="0.2">
      <c r="B2" s="6"/>
      <c r="C2" s="6"/>
      <c r="D2" s="1"/>
      <c r="E2" s="1"/>
      <c r="F2" s="1"/>
      <c r="G2" s="1"/>
    </row>
    <row r="3" spans="1:7" x14ac:dyDescent="0.2">
      <c r="B3" s="6"/>
      <c r="C3" s="6"/>
      <c r="D3" s="1"/>
      <c r="E3" s="31"/>
      <c r="F3" s="32"/>
      <c r="G3" s="33"/>
    </row>
    <row r="4" spans="1:7" x14ac:dyDescent="0.2">
      <c r="A4" s="5" t="s">
        <v>17</v>
      </c>
      <c r="B4" s="7" t="s">
        <v>0</v>
      </c>
      <c r="C4" s="8" t="s">
        <v>7</v>
      </c>
      <c r="D4" s="3" t="s">
        <v>6</v>
      </c>
      <c r="E4" s="20" t="s">
        <v>15</v>
      </c>
      <c r="F4" s="9" t="s">
        <v>10</v>
      </c>
      <c r="G4" s="21" t="s">
        <v>1</v>
      </c>
    </row>
    <row r="5" spans="1:7" x14ac:dyDescent="0.2">
      <c r="B5" s="11" t="s">
        <v>39</v>
      </c>
      <c r="C5" s="8"/>
      <c r="D5" s="3"/>
      <c r="E5" s="20"/>
      <c r="F5" s="9"/>
      <c r="G5" s="21"/>
    </row>
    <row r="6" spans="1:7" x14ac:dyDescent="0.2">
      <c r="C6" s="10" t="str">
        <f>IF(D6&gt;0,G6/D6,"-")</f>
        <v>-</v>
      </c>
      <c r="D6" s="4">
        <v>0</v>
      </c>
      <c r="E6" s="22">
        <v>0</v>
      </c>
      <c r="F6" s="2">
        <v>0</v>
      </c>
      <c r="G6" s="23">
        <f>E6+F6</f>
        <v>0</v>
      </c>
    </row>
    <row r="7" spans="1:7" x14ac:dyDescent="0.2">
      <c r="C7" s="10" t="str">
        <f t="shared" ref="C7:C14" si="0">IF(D7&gt;0,G7/D7,"-")</f>
        <v>-</v>
      </c>
      <c r="D7" s="4">
        <v>0</v>
      </c>
      <c r="E7" s="22">
        <v>0</v>
      </c>
      <c r="F7" s="2">
        <v>0</v>
      </c>
      <c r="G7" s="23">
        <f t="shared" ref="G7:G14" si="1">E7+F7</f>
        <v>0</v>
      </c>
    </row>
    <row r="8" spans="1:7" x14ac:dyDescent="0.2">
      <c r="C8" s="10" t="str">
        <f t="shared" si="0"/>
        <v>-</v>
      </c>
      <c r="D8" s="4">
        <v>0</v>
      </c>
      <c r="E8" s="22">
        <v>0</v>
      </c>
      <c r="F8" s="2">
        <v>0</v>
      </c>
      <c r="G8" s="23">
        <f t="shared" si="1"/>
        <v>0</v>
      </c>
    </row>
    <row r="9" spans="1:7" x14ac:dyDescent="0.2">
      <c r="C9" s="10" t="str">
        <f t="shared" si="0"/>
        <v>-</v>
      </c>
      <c r="D9" s="4">
        <v>0</v>
      </c>
      <c r="E9" s="22">
        <v>0</v>
      </c>
      <c r="F9" s="2">
        <v>0</v>
      </c>
      <c r="G9" s="23">
        <f t="shared" si="1"/>
        <v>0</v>
      </c>
    </row>
    <row r="10" spans="1:7" x14ac:dyDescent="0.2">
      <c r="C10" s="10" t="str">
        <f t="shared" si="0"/>
        <v>-</v>
      </c>
      <c r="D10" s="4">
        <v>0</v>
      </c>
      <c r="E10" s="22">
        <v>0</v>
      </c>
      <c r="F10" s="2">
        <v>0</v>
      </c>
      <c r="G10" s="23">
        <f t="shared" si="1"/>
        <v>0</v>
      </c>
    </row>
    <row r="11" spans="1:7" x14ac:dyDescent="0.2">
      <c r="C11" s="10" t="str">
        <f t="shared" si="0"/>
        <v>-</v>
      </c>
      <c r="D11" s="4">
        <v>0</v>
      </c>
      <c r="E11" s="22">
        <v>0</v>
      </c>
      <c r="F11" s="2">
        <v>0</v>
      </c>
      <c r="G11" s="23">
        <f>E11+F11</f>
        <v>0</v>
      </c>
    </row>
    <row r="12" spans="1:7" x14ac:dyDescent="0.2">
      <c r="C12" s="10" t="str">
        <f t="shared" si="0"/>
        <v>-</v>
      </c>
      <c r="D12" s="4">
        <v>0</v>
      </c>
      <c r="E12" s="22">
        <v>0</v>
      </c>
      <c r="F12" s="2">
        <v>0</v>
      </c>
      <c r="G12" s="23">
        <f>E12+F12</f>
        <v>0</v>
      </c>
    </row>
    <row r="13" spans="1:7" x14ac:dyDescent="0.2">
      <c r="B13" s="11" t="s">
        <v>28</v>
      </c>
      <c r="C13" s="10"/>
      <c r="D13" s="4"/>
      <c r="E13" s="22"/>
      <c r="G13" s="23"/>
    </row>
    <row r="14" spans="1:7" x14ac:dyDescent="0.2">
      <c r="C14" s="10" t="str">
        <f t="shared" si="0"/>
        <v>-</v>
      </c>
      <c r="D14" s="4">
        <v>0</v>
      </c>
      <c r="E14" s="22">
        <v>0</v>
      </c>
      <c r="F14" s="2">
        <v>0</v>
      </c>
      <c r="G14" s="23">
        <f t="shared" si="1"/>
        <v>0</v>
      </c>
    </row>
    <row r="15" spans="1:7" x14ac:dyDescent="0.2">
      <c r="C15" s="10" t="str">
        <f>IF(D15&gt;0,G15/D15,"-")</f>
        <v>-</v>
      </c>
      <c r="D15" s="4">
        <v>0</v>
      </c>
      <c r="E15" s="22">
        <v>0</v>
      </c>
      <c r="F15" s="2">
        <v>0</v>
      </c>
      <c r="G15" s="23">
        <f>E15+F15</f>
        <v>0</v>
      </c>
    </row>
    <row r="16" spans="1:7" x14ac:dyDescent="0.2">
      <c r="C16" s="10"/>
      <c r="D16" s="4"/>
      <c r="E16" s="22"/>
      <c r="G16" s="23"/>
    </row>
    <row r="17" spans="1:7" x14ac:dyDescent="0.2">
      <c r="B17" s="11" t="s">
        <v>37</v>
      </c>
      <c r="C17" s="10"/>
      <c r="D17" s="4"/>
      <c r="E17" s="22"/>
      <c r="G17" s="23"/>
    </row>
    <row r="18" spans="1:7" x14ac:dyDescent="0.2">
      <c r="C18" s="10" t="str">
        <f>IF(D18&gt;0,G18/D18,"-")</f>
        <v>-</v>
      </c>
      <c r="D18" s="4">
        <v>0</v>
      </c>
      <c r="E18" s="22">
        <v>0</v>
      </c>
      <c r="F18" s="2">
        <v>0</v>
      </c>
      <c r="G18" s="23">
        <f>E18+F18</f>
        <v>0</v>
      </c>
    </row>
    <row r="19" spans="1:7" x14ac:dyDescent="0.2">
      <c r="C19" s="10" t="str">
        <f>IF(D19&gt;0,G19/D19,"-")</f>
        <v>-</v>
      </c>
      <c r="D19" s="4">
        <v>0</v>
      </c>
      <c r="E19" s="22">
        <v>0</v>
      </c>
      <c r="F19" s="2">
        <v>0</v>
      </c>
      <c r="G19" s="23">
        <f>E19+F19</f>
        <v>0</v>
      </c>
    </row>
    <row r="20" spans="1:7" x14ac:dyDescent="0.2">
      <c r="C20" s="10"/>
      <c r="D20" s="4"/>
      <c r="E20" s="22"/>
      <c r="G20" s="23"/>
    </row>
    <row r="21" spans="1:7" x14ac:dyDescent="0.2">
      <c r="B21" s="12" t="s">
        <v>9</v>
      </c>
      <c r="E21" s="22">
        <f>ROUND(SUM(E6:E12),0)</f>
        <v>0</v>
      </c>
      <c r="F21" s="2">
        <f>ROUND(SUM(F6:F12),0)</f>
        <v>0</v>
      </c>
      <c r="G21" s="23">
        <f>E21+F21</f>
        <v>0</v>
      </c>
    </row>
    <row r="22" spans="1:7" x14ac:dyDescent="0.2">
      <c r="B22" s="12" t="s">
        <v>33</v>
      </c>
      <c r="E22" s="22">
        <f>ROUND(SUM(E14:E15),0)</f>
        <v>0</v>
      </c>
      <c r="F22" s="2">
        <f>ROUND(SUM(F14:F15),0)</f>
        <v>0</v>
      </c>
      <c r="G22" s="23">
        <f>E22+F22</f>
        <v>0</v>
      </c>
    </row>
    <row r="23" spans="1:7" x14ac:dyDescent="0.2">
      <c r="B23" s="12" t="s">
        <v>38</v>
      </c>
      <c r="E23" s="22">
        <f>ROUND(SUM(E18:E19),0)</f>
        <v>0</v>
      </c>
      <c r="F23" s="2">
        <f>ROUND(SUM(F18:F19),0)</f>
        <v>0</v>
      </c>
      <c r="G23" s="23">
        <f>E23+F23</f>
        <v>0</v>
      </c>
    </row>
    <row r="24" spans="1:7" x14ac:dyDescent="0.2">
      <c r="E24" s="22"/>
      <c r="G24" s="23"/>
    </row>
    <row r="25" spans="1:7" x14ac:dyDescent="0.2">
      <c r="B25" s="16" t="str">
        <f>CONCATENATE("Fringe, ",D60*100,"% salaries;")</f>
        <v>Fringe, 40% salaries;</v>
      </c>
      <c r="E25" s="22">
        <f>ROUND(E21*$D$60,0)</f>
        <v>0</v>
      </c>
      <c r="F25" s="2">
        <f>ROUND(F21*$D$60,0)</f>
        <v>0</v>
      </c>
      <c r="G25" s="23">
        <f>E25+F25</f>
        <v>0</v>
      </c>
    </row>
    <row r="26" spans="1:7" x14ac:dyDescent="0.2">
      <c r="B26" s="5" t="s">
        <v>34</v>
      </c>
      <c r="E26" s="22">
        <f>ROUND(E22*0.0765,0)</f>
        <v>0</v>
      </c>
      <c r="F26" s="2">
        <f>ROUND(F22*0.0765,0)</f>
        <v>0</v>
      </c>
      <c r="G26" s="23">
        <f>E26+F26</f>
        <v>0</v>
      </c>
    </row>
    <row r="27" spans="1:7" x14ac:dyDescent="0.2">
      <c r="E27" s="22"/>
      <c r="G27" s="23"/>
    </row>
    <row r="28" spans="1:7" x14ac:dyDescent="0.2">
      <c r="B28" s="13" t="s">
        <v>8</v>
      </c>
      <c r="E28" s="22">
        <f>E21+E22+E25+E26+E23</f>
        <v>0</v>
      </c>
      <c r="F28" s="2">
        <f>F21+F22+F25+F26+F23</f>
        <v>0</v>
      </c>
      <c r="G28" s="23">
        <f>E28+F28</f>
        <v>0</v>
      </c>
    </row>
    <row r="29" spans="1:7" x14ac:dyDescent="0.2">
      <c r="E29" s="22"/>
      <c r="G29" s="23"/>
    </row>
    <row r="30" spans="1:7" x14ac:dyDescent="0.2">
      <c r="A30" s="5" t="s">
        <v>18</v>
      </c>
      <c r="B30" s="6" t="s">
        <v>31</v>
      </c>
      <c r="E30" s="22">
        <v>0</v>
      </c>
      <c r="F30" s="2">
        <v>0</v>
      </c>
      <c r="G30" s="23">
        <f t="shared" ref="G30:G56" si="2">E30+F30</f>
        <v>0</v>
      </c>
    </row>
    <row r="31" spans="1:7" x14ac:dyDescent="0.2">
      <c r="E31" s="22"/>
      <c r="G31" s="23"/>
    </row>
    <row r="32" spans="1:7" x14ac:dyDescent="0.2">
      <c r="A32" s="5" t="s">
        <v>19</v>
      </c>
      <c r="B32" s="6" t="s">
        <v>2</v>
      </c>
      <c r="C32" s="6"/>
      <c r="E32" s="22">
        <v>0</v>
      </c>
      <c r="F32" s="2">
        <v>0</v>
      </c>
      <c r="G32" s="23">
        <f t="shared" si="2"/>
        <v>0</v>
      </c>
    </row>
    <row r="33" spans="1:7" x14ac:dyDescent="0.2">
      <c r="B33" s="14"/>
      <c r="C33" s="14"/>
      <c r="E33" s="22"/>
      <c r="G33" s="23"/>
    </row>
    <row r="34" spans="1:7" x14ac:dyDescent="0.2">
      <c r="A34" s="5" t="s">
        <v>20</v>
      </c>
      <c r="B34" s="15" t="s">
        <v>42</v>
      </c>
      <c r="C34" s="14"/>
      <c r="E34" s="22">
        <v>0</v>
      </c>
      <c r="F34" s="2">
        <v>0</v>
      </c>
      <c r="G34" s="23">
        <f t="shared" si="2"/>
        <v>0</v>
      </c>
    </row>
    <row r="35" spans="1:7" x14ac:dyDescent="0.2">
      <c r="B35" s="14"/>
      <c r="C35" s="14"/>
      <c r="E35" s="22"/>
      <c r="G35" s="23"/>
    </row>
    <row r="36" spans="1:7" ht="12.75" customHeight="1" x14ac:dyDescent="0.2">
      <c r="A36" s="5" t="s">
        <v>21</v>
      </c>
      <c r="B36" s="15" t="s">
        <v>3</v>
      </c>
      <c r="C36" s="15"/>
      <c r="E36" s="22">
        <v>0</v>
      </c>
      <c r="F36" s="2">
        <v>0</v>
      </c>
      <c r="G36" s="23">
        <f t="shared" si="2"/>
        <v>0</v>
      </c>
    </row>
    <row r="37" spans="1:7" x14ac:dyDescent="0.2">
      <c r="E37" s="22"/>
      <c r="G37" s="23"/>
    </row>
    <row r="38" spans="1:7" x14ac:dyDescent="0.2">
      <c r="A38" s="5" t="s">
        <v>22</v>
      </c>
      <c r="B38" s="6" t="s">
        <v>40</v>
      </c>
      <c r="C38" s="6"/>
      <c r="E38" s="22"/>
      <c r="G38" s="23"/>
    </row>
    <row r="39" spans="1:7" x14ac:dyDescent="0.2">
      <c r="B39" s="18" t="s">
        <v>43</v>
      </c>
      <c r="C39" s="6"/>
      <c r="E39" s="22">
        <v>0</v>
      </c>
      <c r="F39" s="2">
        <v>0</v>
      </c>
      <c r="G39" s="23">
        <f t="shared" si="2"/>
        <v>0</v>
      </c>
    </row>
    <row r="40" spans="1:7" x14ac:dyDescent="0.2">
      <c r="B40" s="18" t="s">
        <v>43</v>
      </c>
      <c r="C40" s="6"/>
      <c r="E40" s="22">
        <v>0</v>
      </c>
      <c r="F40" s="2">
        <v>0</v>
      </c>
      <c r="G40" s="23">
        <f t="shared" si="2"/>
        <v>0</v>
      </c>
    </row>
    <row r="41" spans="1:7" x14ac:dyDescent="0.2">
      <c r="B41" s="6"/>
      <c r="C41" s="6"/>
      <c r="E41" s="22"/>
      <c r="G41" s="23"/>
    </row>
    <row r="42" spans="1:7" x14ac:dyDescent="0.2">
      <c r="A42" s="5" t="s">
        <v>23</v>
      </c>
      <c r="B42" s="6" t="s">
        <v>14</v>
      </c>
      <c r="E42" s="22">
        <v>0</v>
      </c>
      <c r="F42" s="2">
        <v>0</v>
      </c>
      <c r="G42" s="23">
        <f t="shared" si="2"/>
        <v>0</v>
      </c>
    </row>
    <row r="43" spans="1:7" x14ac:dyDescent="0.2">
      <c r="E43" s="22"/>
      <c r="G43" s="23"/>
    </row>
    <row r="44" spans="1:7" x14ac:dyDescent="0.2">
      <c r="A44" s="5" t="s">
        <v>24</v>
      </c>
      <c r="B44" s="6" t="s">
        <v>11</v>
      </c>
      <c r="E44" s="22">
        <v>0</v>
      </c>
      <c r="F44" s="2">
        <v>0</v>
      </c>
      <c r="G44" s="23">
        <f t="shared" si="2"/>
        <v>0</v>
      </c>
    </row>
    <row r="45" spans="1:7" x14ac:dyDescent="0.2">
      <c r="E45" s="22"/>
      <c r="G45" s="23"/>
    </row>
    <row r="46" spans="1:7" x14ac:dyDescent="0.2">
      <c r="A46" s="5" t="s">
        <v>25</v>
      </c>
      <c r="B46" s="6" t="s">
        <v>41</v>
      </c>
      <c r="C46" s="6"/>
      <c r="E46" s="22">
        <v>0</v>
      </c>
      <c r="F46" s="2">
        <v>0</v>
      </c>
      <c r="G46" s="23">
        <f t="shared" si="2"/>
        <v>0</v>
      </c>
    </row>
    <row r="47" spans="1:7" x14ac:dyDescent="0.2">
      <c r="B47" s="6"/>
      <c r="C47" s="6"/>
      <c r="E47" s="22"/>
      <c r="G47" s="23"/>
    </row>
    <row r="48" spans="1:7" x14ac:dyDescent="0.2">
      <c r="A48" s="5" t="s">
        <v>26</v>
      </c>
      <c r="B48" s="6" t="s">
        <v>12</v>
      </c>
      <c r="C48" s="6"/>
      <c r="E48" s="22">
        <v>0</v>
      </c>
      <c r="F48" s="2">
        <v>0</v>
      </c>
      <c r="G48" s="23">
        <f t="shared" si="2"/>
        <v>0</v>
      </c>
    </row>
    <row r="49" spans="1:7" x14ac:dyDescent="0.2">
      <c r="B49" s="6"/>
      <c r="C49" s="6"/>
      <c r="E49" s="22"/>
      <c r="G49" s="23"/>
    </row>
    <row r="50" spans="1:7" x14ac:dyDescent="0.2">
      <c r="A50" s="5" t="s">
        <v>47</v>
      </c>
      <c r="B50" s="6" t="s">
        <v>13</v>
      </c>
      <c r="E50" s="22">
        <v>0</v>
      </c>
      <c r="F50" s="2">
        <v>0</v>
      </c>
      <c r="G50" s="23">
        <f t="shared" si="2"/>
        <v>0</v>
      </c>
    </row>
    <row r="51" spans="1:7" x14ac:dyDescent="0.2">
      <c r="B51" s="6"/>
      <c r="E51" s="22"/>
      <c r="G51" s="23"/>
    </row>
    <row r="52" spans="1:7" x14ac:dyDescent="0.2">
      <c r="B52" s="6" t="s">
        <v>32</v>
      </c>
      <c r="E52" s="22">
        <f>SUM(E28:E51)</f>
        <v>0</v>
      </c>
      <c r="F52" s="2">
        <f>SUM(F28:F51)</f>
        <v>0</v>
      </c>
      <c r="G52" s="23">
        <f t="shared" si="2"/>
        <v>0</v>
      </c>
    </row>
    <row r="53" spans="1:7" x14ac:dyDescent="0.2">
      <c r="B53" s="6"/>
      <c r="C53" s="6"/>
      <c r="E53" s="22"/>
      <c r="G53" s="23"/>
    </row>
    <row r="54" spans="1:7" ht="12.75" customHeight="1" x14ac:dyDescent="0.2">
      <c r="A54" s="5" t="s">
        <v>48</v>
      </c>
      <c r="B54" s="7" t="s">
        <v>4</v>
      </c>
      <c r="C54" s="7"/>
      <c r="D54" s="19">
        <v>0.52400000000000002</v>
      </c>
      <c r="E54" s="22">
        <f>ROUND((SUM(E28:E37)+IF(E39&gt;25000,25000,E39)+IF(E40&gt;25000,25000,E40))*$D54,0)</f>
        <v>0</v>
      </c>
      <c r="F54" s="2">
        <f>ROUND((SUM(E28:F37)+IF(E39&gt;25000,25000,E39)+IF(E40&gt;25000,25000,E40))*$E64-E54,0)</f>
        <v>0</v>
      </c>
      <c r="G54" s="23">
        <f t="shared" si="2"/>
        <v>0</v>
      </c>
    </row>
    <row r="55" spans="1:7" x14ac:dyDescent="0.2">
      <c r="B55" s="15"/>
      <c r="C55" s="15"/>
      <c r="E55" s="22"/>
      <c r="G55" s="23"/>
    </row>
    <row r="56" spans="1:7" x14ac:dyDescent="0.2">
      <c r="B56" s="6" t="s">
        <v>5</v>
      </c>
      <c r="C56" s="6"/>
      <c r="E56" s="24">
        <f>SUM(E52:E54)</f>
        <v>0</v>
      </c>
      <c r="F56" s="25">
        <f>SUM(F52:F54)</f>
        <v>0</v>
      </c>
      <c r="G56" s="26">
        <f t="shared" si="2"/>
        <v>0</v>
      </c>
    </row>
    <row r="58" spans="1:7" x14ac:dyDescent="0.2">
      <c r="A58" s="5" t="s">
        <v>27</v>
      </c>
    </row>
    <row r="59" spans="1:7" x14ac:dyDescent="0.2">
      <c r="A59" s="5" t="s">
        <v>17</v>
      </c>
      <c r="B59" s="27" t="s">
        <v>45</v>
      </c>
      <c r="C59" s="28">
        <v>0.05</v>
      </c>
      <c r="D59" s="2" t="s">
        <v>46</v>
      </c>
    </row>
    <row r="60" spans="1:7" x14ac:dyDescent="0.2">
      <c r="B60" s="5" t="s">
        <v>35</v>
      </c>
      <c r="D60" s="17">
        <v>0.4</v>
      </c>
    </row>
    <row r="61" spans="1:7" x14ac:dyDescent="0.2">
      <c r="A61" s="5" t="s">
        <v>22</v>
      </c>
      <c r="B61" s="5" t="s">
        <v>16</v>
      </c>
      <c r="C61" s="16"/>
    </row>
    <row r="62" spans="1:7" x14ac:dyDescent="0.2">
      <c r="A62" s="5" t="s">
        <v>47</v>
      </c>
      <c r="B62" s="5" t="s">
        <v>36</v>
      </c>
    </row>
    <row r="63" spans="1:7" x14ac:dyDescent="0.2">
      <c r="A63" s="5" t="s">
        <v>48</v>
      </c>
      <c r="B63" s="5" t="s">
        <v>29</v>
      </c>
    </row>
    <row r="64" spans="1:7" x14ac:dyDescent="0.2">
      <c r="B64" s="5" t="s">
        <v>30</v>
      </c>
      <c r="E64" s="19">
        <v>0.52400000000000002</v>
      </c>
      <c r="F64" s="29"/>
      <c r="G64" s="29"/>
    </row>
  </sheetData>
  <mergeCells count="2">
    <mergeCell ref="B1:G1"/>
    <mergeCell ref="E3:G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A634BA-230A-44EA-A15A-9F99C78CD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EE994-21BF-4F32-BA7F-7151BAFB8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CBC9A4-456C-4F98-8FE3-ADB5F1F9F47A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18fee4b-986b-4153-ac80-093f5dc906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2024-11-14T14:37:01Z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