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ms0-my.sharepoint.com/personal/motley_vims_edu/Documents/Desktop/"/>
    </mc:Choice>
  </mc:AlternateContent>
  <xr:revisionPtr revIDLastSave="0" documentId="8_{C06C19A0-015B-4713-9F84-4C314B9BB463}" xr6:coauthVersionLast="36" xr6:coauthVersionMax="36" xr10:uidLastSave="{00000000-0000-0000-0000-000000000000}"/>
  <bookViews>
    <workbookView xWindow="0" yWindow="0" windowWidth="28800" windowHeight="140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91029"/>
</workbook>
</file>

<file path=xl/calcChain.xml><?xml version="1.0" encoding="utf-8"?>
<calcChain xmlns="http://schemas.openxmlformats.org/spreadsheetml/2006/main">
  <c r="F25" i="1" l="1"/>
  <c r="E25" i="1"/>
  <c r="G52" i="1"/>
  <c r="G50" i="1"/>
  <c r="G48" i="1"/>
  <c r="G46" i="1"/>
  <c r="G44" i="1"/>
  <c r="G42" i="1"/>
  <c r="G40" i="1"/>
  <c r="G39" i="1"/>
  <c r="G36" i="1"/>
  <c r="G34" i="1"/>
  <c r="G32" i="1"/>
  <c r="G30" i="1"/>
  <c r="E26" i="1"/>
  <c r="G26" i="1"/>
  <c r="B25" i="1"/>
  <c r="F23" i="1"/>
  <c r="G23" i="1"/>
  <c r="E23" i="1"/>
  <c r="F22" i="1"/>
  <c r="F26" i="1"/>
  <c r="E22" i="1"/>
  <c r="G22" i="1"/>
  <c r="F21" i="1"/>
  <c r="G21" i="1"/>
  <c r="E21" i="1"/>
  <c r="G19" i="1"/>
  <c r="C19" i="1"/>
  <c r="G18" i="1"/>
  <c r="C18" i="1"/>
  <c r="G15" i="1"/>
  <c r="C15" i="1"/>
  <c r="G14" i="1"/>
  <c r="C14" i="1"/>
  <c r="G12" i="1"/>
  <c r="C12" i="1"/>
  <c r="G11" i="1"/>
  <c r="C11" i="1"/>
  <c r="G10" i="1"/>
  <c r="C10" i="1"/>
  <c r="G9" i="1"/>
  <c r="C9" i="1"/>
  <c r="G8" i="1"/>
  <c r="C8" i="1"/>
  <c r="G7" i="1"/>
  <c r="C7" i="1"/>
  <c r="G6" i="1"/>
  <c r="C6" i="1"/>
  <c r="E28" i="1"/>
  <c r="E54" i="1"/>
  <c r="F28" i="1"/>
  <c r="F54" i="1"/>
  <c r="G25" i="1"/>
  <c r="G54" i="1"/>
  <c r="E56" i="1"/>
  <c r="E58" i="1" s="1"/>
  <c r="G28" i="1"/>
  <c r="F56" i="1" l="1"/>
  <c r="F58" i="1" s="1"/>
  <c r="G58" i="1" s="1"/>
  <c r="G56" i="1" l="1"/>
</calcChain>
</file>

<file path=xl/comments1.xml><?xml version="1.0" encoding="utf-8"?>
<comments xmlns="http://schemas.openxmlformats.org/spreadsheetml/2006/main">
  <authors>
    <author>khdavissmall</author>
    <author>Margaret J. Fonner</author>
  </authors>
  <commentList>
    <comment ref="B30" authorId="0" shapeId="0">
      <text>
        <r>
          <rPr>
            <b/>
            <sz val="8"/>
            <color indexed="81"/>
            <rFont val="Tahoma"/>
            <family val="2"/>
          </rPr>
          <t>Includes:</t>
        </r>
        <r>
          <rPr>
            <sz val="8"/>
            <color indexed="81"/>
            <rFont val="Tahoma"/>
            <family val="2"/>
          </rPr>
          <t xml:space="preserve">
cellular phones for field work, shipping/postage, copier charges, special phone charges, etc.</t>
        </r>
      </text>
    </comment>
    <comment ref="B32" authorId="0" shapeId="0">
      <text>
        <r>
          <rPr>
            <b/>
            <sz val="8"/>
            <color indexed="81"/>
            <rFont val="Tahoma"/>
            <family val="2"/>
          </rPr>
          <t>Includes:</t>
        </r>
        <r>
          <rPr>
            <sz val="8"/>
            <color indexed="81"/>
            <rFont val="Tahoma"/>
            <family val="2"/>
          </rPr>
          <t xml:space="preserve">
lab supplies, field supplies, and vessel fuel</t>
        </r>
      </text>
    </comment>
    <comment ref="B38" authorId="0" shapeId="0">
      <text>
        <r>
          <rPr>
            <sz val="8"/>
            <color indexed="81"/>
            <rFont val="Tahoma"/>
            <family val="2"/>
          </rPr>
          <t>INCLUDES: subawards, subagreements, subcontracts (no IDC after first $25K), NOT Skilled Services contracts</t>
        </r>
      </text>
    </comment>
    <comment ref="B42" authorId="0" shapeId="0">
      <text>
        <r>
          <rPr>
            <b/>
            <sz val="8"/>
            <color indexed="81"/>
            <rFont val="Tahoma"/>
            <family val="2"/>
          </rPr>
          <t>khdavissmall:</t>
        </r>
        <r>
          <rPr>
            <sz val="8"/>
            <color indexed="81"/>
            <rFont val="Tahoma"/>
            <family val="2"/>
          </rPr>
          <t xml:space="preserve">
no F&amp;A on Tuition, don't forget summer tuition.  Research assistantship must be budgeted on grant to justify tuition.</t>
        </r>
      </text>
    </comment>
    <comment ref="B44" authorId="0" shapeId="0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46" authorId="0" shapeId="0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48" authorId="0" shapeId="0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50" authorId="1" shapeId="0">
      <text>
        <r>
          <rPr>
            <sz val="9"/>
            <color indexed="81"/>
            <rFont val="Tahoma"/>
            <family val="2"/>
          </rPr>
          <t>VIMS Service Center, No F&amp;A Costs</t>
        </r>
      </text>
    </comment>
    <comment ref="B52" authorId="0" shapeId="0">
      <text>
        <r>
          <rPr>
            <sz val="8"/>
            <color indexed="81"/>
            <rFont val="Tahoma"/>
            <family val="2"/>
          </rPr>
          <t>items over $5000, with a useful life over 1 year, no F&amp;A costs</t>
        </r>
      </text>
    </comment>
    <comment ref="D56" authorId="0" shapeId="0">
      <text>
        <r>
          <rPr>
            <sz val="8"/>
            <color indexed="81"/>
            <rFont val="Tahoma"/>
            <family val="2"/>
          </rPr>
          <t>F&amp;A on MTDC: excludes service centers, tuition and equipment, and subcontracts over $25K.</t>
        </r>
      </text>
    </comment>
  </commentList>
</comments>
</file>

<file path=xl/sharedStrings.xml><?xml version="1.0" encoding="utf-8"?>
<sst xmlns="http://schemas.openxmlformats.org/spreadsheetml/2006/main" count="56" uniqueCount="51">
  <si>
    <t>Personnel</t>
  </si>
  <si>
    <t>Total</t>
  </si>
  <si>
    <t>Supplies</t>
  </si>
  <si>
    <t>Travel</t>
  </si>
  <si>
    <t>Facilities &amp; Administrative Costs</t>
  </si>
  <si>
    <t>TOTAL</t>
  </si>
  <si>
    <t xml:space="preserve">Monthly </t>
  </si>
  <si>
    <t>Time</t>
  </si>
  <si>
    <t>Total Personnel</t>
  </si>
  <si>
    <t>Personnel, salaried</t>
  </si>
  <si>
    <t>VIMS</t>
  </si>
  <si>
    <t>Vessels</t>
  </si>
  <si>
    <t>Nutrient Analysis</t>
  </si>
  <si>
    <t>Equipment</t>
  </si>
  <si>
    <t>Tuition</t>
  </si>
  <si>
    <t>Agency</t>
  </si>
  <si>
    <t>Only take IDC on first $25,000 of each contract.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</si>
  <si>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</si>
  <si>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</si>
  <si>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</si>
  <si>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</si>
  <si>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</si>
  <si>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</si>
  <si>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</si>
  <si>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</si>
  <si>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</si>
  <si>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</si>
  <si>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Notes on Budget Items</t>
  </si>
  <si>
    <t>Hourly</t>
  </si>
  <si>
    <t>F&amp;A calculated on MTDC (modified total direct cost): personnel, supplies, travel, and first $25,000 of each subcontract, etc.; excludes service centers, tuition and equipment.</t>
  </si>
  <si>
    <t xml:space="preserve">The current federally negotiated F&amp;A rate is </t>
  </si>
  <si>
    <t>Communications/Printing</t>
  </si>
  <si>
    <t>K.</t>
  </si>
  <si>
    <t>SUBTOTAL: Direct Costs</t>
  </si>
  <si>
    <t>Personnel, hourly</t>
  </si>
  <si>
    <t xml:space="preserve">           7.65% hourly</t>
  </si>
  <si>
    <t>Fringes are based on average costs:</t>
  </si>
  <si>
    <t>Equipment -- items more than $5,000, no IDC.  If the equipment is under $5,000 include it in the supply line item.</t>
  </si>
  <si>
    <t>Graduate Research Assistant</t>
  </si>
  <si>
    <t>Personnel, grad assist</t>
  </si>
  <si>
    <t>Faculty and Staff</t>
  </si>
  <si>
    <t>Subaward Agreements</t>
  </si>
  <si>
    <t>VIMS Communications/Publication Center</t>
  </si>
  <si>
    <t>Seawater Research Lab</t>
  </si>
  <si>
    <t>L.</t>
  </si>
  <si>
    <t>Consultant/Skilled Services</t>
  </si>
  <si>
    <t>M.</t>
  </si>
  <si>
    <t>Name of Subaward Agency</t>
  </si>
  <si>
    <t xml:space="preserve">Title: </t>
  </si>
  <si>
    <t xml:space="preserve">Salaries include annual </t>
  </si>
  <si>
    <t xml:space="preserve"> increase.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</si>
</sst>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$&quot;#,##0"/>
    <numFmt numFmtId="165" formatCode="&quot;$&quot;#,##0.0"/>
    <numFmt numFmtId="173" formatCode="0.0%"/>
  </numFmts>
  <fonts count="13" x14ac:knownFonts="1">
    <font>
      <sz val="10"/>
      <name val="Arial"/>
    </font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23"/>
      <name val="Times New Roman"/>
      <family val="1"/>
    </font>
    <font>
      <sz val="10"/>
      <color indexed="23"/>
      <name val="Times New Roman"/>
      <family val="1"/>
    </font>
    <font>
      <b/>
      <u/>
      <sz val="10"/>
      <name val="Times New Roman"/>
      <family val="1"/>
    </font>
    <font>
      <i/>
      <sz val="10"/>
      <color indexed="23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family val="2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7">
    <xf numFmtId="0" fontId="0" fillId="0" borderId="0" xfId="0"/>
    <xf numFmtId="164" fontId="2" fillId="0" borderId="0" xfId="0" applyNumberFormat="1" applyFont="1" applyBorder="1"/>
    <xf numFmtId="164" fontId="3" fillId="0" borderId="0" xfId="0" applyNumberFormat="1" applyFont="1" applyBorder="1"/>
    <xf numFmtId="164" fontId="3" fillId="0" borderId="0" xfId="0" applyNumberFormat="1" applyFont="1" applyFill="1" applyBorder="1"/>
    <xf numFmtId="164" fontId="4" fillId="0" borderId="0" xfId="0" applyNumberFormat="1" applyFont="1" applyBorder="1"/>
    <xf numFmtId="164" fontId="5" fillId="0" borderId="0" xfId="0" applyNumberFormat="1" applyFont="1" applyBorder="1"/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43" fontId="5" fillId="0" borderId="0" xfId="1" applyFont="1" applyBorder="1"/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Fill="1" applyBorder="1"/>
    <xf numFmtId="0" fontId="2" fillId="0" borderId="0" xfId="0" applyFont="1" applyFill="1" applyBorder="1"/>
    <xf numFmtId="9" fontId="3" fillId="0" borderId="0" xfId="2" applyFont="1" applyBorder="1"/>
    <xf numFmtId="9" fontId="6" fillId="0" borderId="0" xfId="2" applyFont="1" applyBorder="1"/>
    <xf numFmtId="0" fontId="12" fillId="0" borderId="0" xfId="0" applyFont="1" applyBorder="1" applyAlignment="1">
      <alignment horizontal="left" indent="2"/>
    </xf>
    <xf numFmtId="173" fontId="6" fillId="0" borderId="0" xfId="2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3" fillId="0" borderId="1" xfId="0" applyNumberFormat="1" applyFont="1" applyBorder="1"/>
    <xf numFmtId="164" fontId="3" fillId="0" borderId="2" xfId="0" applyNumberFormat="1" applyFont="1" applyBorder="1"/>
    <xf numFmtId="164" fontId="2" fillId="0" borderId="3" xfId="0" applyNumberFormat="1" applyFont="1" applyFill="1" applyBorder="1"/>
    <xf numFmtId="164" fontId="2" fillId="0" borderId="4" xfId="0" applyNumberFormat="1" applyFont="1" applyFill="1" applyBorder="1"/>
    <xf numFmtId="164" fontId="2" fillId="0" borderId="5" xfId="0" applyNumberFormat="1" applyFont="1" applyBorder="1"/>
    <xf numFmtId="0" fontId="3" fillId="0" borderId="0" xfId="0" applyFont="1" applyAlignment="1">
      <alignment horizontal="left"/>
    </xf>
    <xf numFmtId="9" fontId="2" fillId="0" borderId="4" xfId="3" applyFont="1" applyBorder="1"/>
    <xf numFmtId="165" fontId="3" fillId="0" borderId="0" xfId="0" applyNumberFormat="1" applyFont="1" applyBorder="1"/>
    <xf numFmtId="0" fontId="2" fillId="0" borderId="0" xfId="0" applyFont="1" applyBorder="1" applyAlignment="1">
      <alignment horizontal="left" wrapText="1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Percent" xfId="2" builtinId="5"/>
    <cellStyle name="Percent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6"/>
  <sheetViews>
    <sheetView tabSelected="1" topLeftCell="A25" workbookViewId="0">
      <selection activeCell="E67" sqref="E67"/>
    </sheetView>
  </sheetViews>
  <sheetFormatPr defaultRowHeight="12.75" x14ac:dyDescent="0.2"/>
  <cols>
    <col min="1" max="1" width="4" style="6" customWidth="1"/>
    <col min="2" max="2" width="35.42578125" style="6" customWidth="1"/>
    <col min="3" max="3" width="5.85546875" style="6" customWidth="1"/>
    <col min="4" max="4" width="8.140625" style="2" customWidth="1"/>
    <col min="5" max="5" width="8.42578125" style="2" bestFit="1" customWidth="1"/>
    <col min="6" max="6" width="7.42578125" style="2" bestFit="1" customWidth="1"/>
    <col min="7" max="7" width="8.42578125" style="2" bestFit="1" customWidth="1"/>
    <col min="8" max="16384" width="9.140625" style="6"/>
  </cols>
  <sheetData>
    <row r="1" spans="1:7" ht="24.75" customHeight="1" x14ac:dyDescent="0.2">
      <c r="B1" s="33" t="s">
        <v>48</v>
      </c>
      <c r="C1" s="33"/>
      <c r="D1" s="33"/>
      <c r="E1" s="33"/>
      <c r="F1" s="33"/>
      <c r="G1" s="33"/>
    </row>
    <row r="2" spans="1:7" x14ac:dyDescent="0.2">
      <c r="B2" s="7"/>
      <c r="C2" s="7"/>
      <c r="D2" s="1"/>
      <c r="E2" s="1"/>
      <c r="F2" s="1"/>
      <c r="G2" s="1"/>
    </row>
    <row r="3" spans="1:7" x14ac:dyDescent="0.2">
      <c r="B3" s="7"/>
      <c r="C3" s="7"/>
      <c r="D3" s="1"/>
      <c r="E3" s="34"/>
      <c r="F3" s="35"/>
      <c r="G3" s="36"/>
    </row>
    <row r="4" spans="1:7" x14ac:dyDescent="0.2">
      <c r="A4" s="6" t="s">
        <v>17</v>
      </c>
      <c r="B4" s="8" t="s">
        <v>0</v>
      </c>
      <c r="C4" s="9" t="s">
        <v>7</v>
      </c>
      <c r="D4" s="4" t="s">
        <v>6</v>
      </c>
      <c r="E4" s="23" t="s">
        <v>15</v>
      </c>
      <c r="F4" s="10" t="s">
        <v>10</v>
      </c>
      <c r="G4" s="24" t="s">
        <v>1</v>
      </c>
    </row>
    <row r="5" spans="1:7" x14ac:dyDescent="0.2">
      <c r="B5" s="12" t="s">
        <v>40</v>
      </c>
      <c r="C5" s="9"/>
      <c r="D5" s="4"/>
      <c r="E5" s="23"/>
      <c r="F5" s="10"/>
      <c r="G5" s="24"/>
    </row>
    <row r="6" spans="1:7" x14ac:dyDescent="0.2">
      <c r="C6" s="11" t="str">
        <f>IF(D6&gt;0,G6/D6,"-")</f>
        <v>-</v>
      </c>
      <c r="D6" s="5">
        <v>0</v>
      </c>
      <c r="E6" s="25">
        <v>0</v>
      </c>
      <c r="F6" s="2">
        <v>0</v>
      </c>
      <c r="G6" s="26">
        <f>E6+F6</f>
        <v>0</v>
      </c>
    </row>
    <row r="7" spans="1:7" x14ac:dyDescent="0.2">
      <c r="C7" s="11" t="str">
        <f t="shared" ref="C7:C14" si="0">IF(D7&gt;0,G7/D7,"-")</f>
        <v>-</v>
      </c>
      <c r="D7" s="5">
        <v>0</v>
      </c>
      <c r="E7" s="25">
        <v>0</v>
      </c>
      <c r="F7" s="2">
        <v>0</v>
      </c>
      <c r="G7" s="26">
        <f t="shared" ref="G7:G14" si="1">E7+F7</f>
        <v>0</v>
      </c>
    </row>
    <row r="8" spans="1:7" x14ac:dyDescent="0.2">
      <c r="C8" s="11" t="str">
        <f t="shared" si="0"/>
        <v>-</v>
      </c>
      <c r="D8" s="5">
        <v>0</v>
      </c>
      <c r="E8" s="25">
        <v>0</v>
      </c>
      <c r="F8" s="2">
        <v>0</v>
      </c>
      <c r="G8" s="26">
        <f t="shared" si="1"/>
        <v>0</v>
      </c>
    </row>
    <row r="9" spans="1:7" x14ac:dyDescent="0.2">
      <c r="C9" s="11" t="str">
        <f t="shared" si="0"/>
        <v>-</v>
      </c>
      <c r="D9" s="5">
        <v>0</v>
      </c>
      <c r="E9" s="25">
        <v>0</v>
      </c>
      <c r="F9" s="2">
        <v>0</v>
      </c>
      <c r="G9" s="26">
        <f t="shared" si="1"/>
        <v>0</v>
      </c>
    </row>
    <row r="10" spans="1:7" x14ac:dyDescent="0.2">
      <c r="C10" s="11" t="str">
        <f t="shared" si="0"/>
        <v>-</v>
      </c>
      <c r="D10" s="5">
        <v>0</v>
      </c>
      <c r="E10" s="25">
        <v>0</v>
      </c>
      <c r="F10" s="2">
        <v>0</v>
      </c>
      <c r="G10" s="26">
        <f t="shared" si="1"/>
        <v>0</v>
      </c>
    </row>
    <row r="11" spans="1:7" x14ac:dyDescent="0.2">
      <c r="C11" s="11" t="str">
        <f t="shared" si="0"/>
        <v>-</v>
      </c>
      <c r="D11" s="5">
        <v>0</v>
      </c>
      <c r="E11" s="25">
        <v>0</v>
      </c>
      <c r="F11" s="2">
        <v>0</v>
      </c>
      <c r="G11" s="26">
        <f>E11+F11</f>
        <v>0</v>
      </c>
    </row>
    <row r="12" spans="1:7" x14ac:dyDescent="0.2">
      <c r="C12" s="11" t="str">
        <f t="shared" si="0"/>
        <v>-</v>
      </c>
      <c r="D12" s="5">
        <v>0</v>
      </c>
      <c r="E12" s="25">
        <v>0</v>
      </c>
      <c r="F12" s="2">
        <v>0</v>
      </c>
      <c r="G12" s="26">
        <f>E12+F12</f>
        <v>0</v>
      </c>
    </row>
    <row r="13" spans="1:7" x14ac:dyDescent="0.2">
      <c r="B13" s="12" t="s">
        <v>28</v>
      </c>
      <c r="C13" s="11"/>
      <c r="D13" s="5"/>
      <c r="E13" s="25"/>
      <c r="G13" s="26"/>
    </row>
    <row r="14" spans="1:7" x14ac:dyDescent="0.2">
      <c r="C14" s="11" t="str">
        <f t="shared" si="0"/>
        <v>-</v>
      </c>
      <c r="D14" s="5">
        <v>0</v>
      </c>
      <c r="E14" s="25">
        <v>0</v>
      </c>
      <c r="F14" s="2">
        <v>0</v>
      </c>
      <c r="G14" s="26">
        <f t="shared" si="1"/>
        <v>0</v>
      </c>
    </row>
    <row r="15" spans="1:7" x14ac:dyDescent="0.2">
      <c r="C15" s="11" t="str">
        <f>IF(D15&gt;0,G15/D15,"-")</f>
        <v>-</v>
      </c>
      <c r="D15" s="5">
        <v>0</v>
      </c>
      <c r="E15" s="25">
        <v>0</v>
      </c>
      <c r="F15" s="2">
        <v>0</v>
      </c>
      <c r="G15" s="26">
        <f>E15+F15</f>
        <v>0</v>
      </c>
    </row>
    <row r="16" spans="1:7" x14ac:dyDescent="0.2">
      <c r="C16" s="11"/>
      <c r="D16" s="5"/>
      <c r="E16" s="25"/>
      <c r="G16" s="26"/>
    </row>
    <row r="17" spans="1:7" x14ac:dyDescent="0.2">
      <c r="B17" s="12" t="s">
        <v>38</v>
      </c>
      <c r="C17" s="11"/>
      <c r="D17" s="5"/>
      <c r="E17" s="25"/>
      <c r="G17" s="26"/>
    </row>
    <row r="18" spans="1:7" x14ac:dyDescent="0.2">
      <c r="C18" s="11" t="str">
        <f>IF(D18&gt;0,G18/D18,"-")</f>
        <v>-</v>
      </c>
      <c r="D18" s="5">
        <v>0</v>
      </c>
      <c r="E18" s="25">
        <v>0</v>
      </c>
      <c r="F18" s="2">
        <v>0</v>
      </c>
      <c r="G18" s="26">
        <f>E18+F18</f>
        <v>0</v>
      </c>
    </row>
    <row r="19" spans="1:7" x14ac:dyDescent="0.2">
      <c r="C19" s="11" t="str">
        <f>IF(D19&gt;0,G19/D19,"-")</f>
        <v>-</v>
      </c>
      <c r="D19" s="5">
        <v>0</v>
      </c>
      <c r="E19" s="25">
        <v>0</v>
      </c>
      <c r="F19" s="2">
        <v>0</v>
      </c>
      <c r="G19" s="26">
        <f>E19+F19</f>
        <v>0</v>
      </c>
    </row>
    <row r="20" spans="1:7" x14ac:dyDescent="0.2">
      <c r="C20" s="11"/>
      <c r="D20" s="5"/>
      <c r="E20" s="25"/>
      <c r="G20" s="26"/>
    </row>
    <row r="21" spans="1:7" x14ac:dyDescent="0.2">
      <c r="B21" s="13" t="s">
        <v>9</v>
      </c>
      <c r="E21" s="25">
        <f>ROUND(SUM(E6:E12),0)</f>
        <v>0</v>
      </c>
      <c r="F21" s="2">
        <f>ROUND(SUM(F6:F12),0)</f>
        <v>0</v>
      </c>
      <c r="G21" s="26">
        <f>E21+F21</f>
        <v>0</v>
      </c>
    </row>
    <row r="22" spans="1:7" x14ac:dyDescent="0.2">
      <c r="B22" s="13" t="s">
        <v>34</v>
      </c>
      <c r="E22" s="25">
        <f>ROUND(SUM(E14:E15),0)</f>
        <v>0</v>
      </c>
      <c r="F22" s="2">
        <f>ROUND(SUM(F14:F15),0)</f>
        <v>0</v>
      </c>
      <c r="G22" s="26">
        <f>E22+F22</f>
        <v>0</v>
      </c>
    </row>
    <row r="23" spans="1:7" x14ac:dyDescent="0.2">
      <c r="B23" s="13" t="s">
        <v>39</v>
      </c>
      <c r="E23" s="25">
        <f>ROUND(SUM(E18:E19),0)</f>
        <v>0</v>
      </c>
      <c r="F23" s="2">
        <f>ROUND(SUM(F18:F19),0)</f>
        <v>0</v>
      </c>
      <c r="G23" s="26">
        <f>E23+F23</f>
        <v>0</v>
      </c>
    </row>
    <row r="24" spans="1:7" x14ac:dyDescent="0.2">
      <c r="E24" s="25"/>
      <c r="G24" s="26"/>
    </row>
    <row r="25" spans="1:7" x14ac:dyDescent="0.2">
      <c r="B25" s="19" t="str">
        <f>CONCATENATE("Fringe, ",D62*100,"% salaries;")</f>
        <v>Fringe, 40% salaries;</v>
      </c>
      <c r="E25" s="25">
        <f>ROUND(E21*$D$62,0)</f>
        <v>0</v>
      </c>
      <c r="F25" s="2">
        <f>ROUND(F21*$D$62,0)</f>
        <v>0</v>
      </c>
      <c r="G25" s="26">
        <f>E25+F25</f>
        <v>0</v>
      </c>
    </row>
    <row r="26" spans="1:7" x14ac:dyDescent="0.2">
      <c r="B26" s="6" t="s">
        <v>35</v>
      </c>
      <c r="E26" s="25">
        <f>ROUND(E22*0.0765,0)</f>
        <v>0</v>
      </c>
      <c r="F26" s="2">
        <f>ROUND(F22*0.0765,0)</f>
        <v>0</v>
      </c>
      <c r="G26" s="26">
        <f>E26+F26</f>
        <v>0</v>
      </c>
    </row>
    <row r="27" spans="1:7" x14ac:dyDescent="0.2">
      <c r="E27" s="25"/>
      <c r="G27" s="26"/>
    </row>
    <row r="28" spans="1:7" x14ac:dyDescent="0.2">
      <c r="B28" s="14" t="s">
        <v>8</v>
      </c>
      <c r="E28" s="25">
        <f>E21+E22+E25+E26+E23</f>
        <v>0</v>
      </c>
      <c r="F28" s="2">
        <f>F21+F22+F25+F26+F23</f>
        <v>0</v>
      </c>
      <c r="G28" s="26">
        <f>E28+F28</f>
        <v>0</v>
      </c>
    </row>
    <row r="29" spans="1:7" x14ac:dyDescent="0.2">
      <c r="E29" s="25"/>
      <c r="G29" s="26"/>
    </row>
    <row r="30" spans="1:7" x14ac:dyDescent="0.2">
      <c r="A30" s="6" t="s">
        <v>18</v>
      </c>
      <c r="B30" s="7" t="s">
        <v>31</v>
      </c>
      <c r="E30" s="25">
        <v>0</v>
      </c>
      <c r="F30" s="2">
        <v>0</v>
      </c>
      <c r="G30" s="26">
        <f t="shared" ref="G30:G58" si="2">E30+F30</f>
        <v>0</v>
      </c>
    </row>
    <row r="31" spans="1:7" x14ac:dyDescent="0.2">
      <c r="E31" s="25"/>
      <c r="G31" s="26"/>
    </row>
    <row r="32" spans="1:7" x14ac:dyDescent="0.2">
      <c r="A32" s="6" t="s">
        <v>19</v>
      </c>
      <c r="B32" s="7" t="s">
        <v>2</v>
      </c>
      <c r="C32" s="7"/>
      <c r="E32" s="25">
        <v>0</v>
      </c>
      <c r="F32" s="2">
        <v>0</v>
      </c>
      <c r="G32" s="26">
        <f t="shared" si="2"/>
        <v>0</v>
      </c>
    </row>
    <row r="33" spans="1:7" x14ac:dyDescent="0.2">
      <c r="B33" s="15"/>
      <c r="C33" s="15"/>
      <c r="E33" s="25"/>
      <c r="G33" s="26"/>
    </row>
    <row r="34" spans="1:7" x14ac:dyDescent="0.2">
      <c r="A34" s="6" t="s">
        <v>20</v>
      </c>
      <c r="B34" s="16" t="s">
        <v>45</v>
      </c>
      <c r="C34" s="15"/>
      <c r="E34" s="25">
        <v>0</v>
      </c>
      <c r="F34" s="2">
        <v>0</v>
      </c>
      <c r="G34" s="26">
        <f t="shared" si="2"/>
        <v>0</v>
      </c>
    </row>
    <row r="35" spans="1:7" x14ac:dyDescent="0.2">
      <c r="B35" s="15"/>
      <c r="C35" s="15"/>
      <c r="E35" s="25"/>
      <c r="G35" s="26"/>
    </row>
    <row r="36" spans="1:7" ht="12.75" customHeight="1" x14ac:dyDescent="0.2">
      <c r="A36" s="6" t="s">
        <v>21</v>
      </c>
      <c r="B36" s="16" t="s">
        <v>3</v>
      </c>
      <c r="C36" s="16"/>
      <c r="E36" s="25">
        <v>0</v>
      </c>
      <c r="F36" s="2">
        <v>0</v>
      </c>
      <c r="G36" s="26">
        <f t="shared" si="2"/>
        <v>0</v>
      </c>
    </row>
    <row r="37" spans="1:7" x14ac:dyDescent="0.2">
      <c r="E37" s="25"/>
      <c r="G37" s="26"/>
    </row>
    <row r="38" spans="1:7" x14ac:dyDescent="0.2">
      <c r="A38" s="6" t="s">
        <v>22</v>
      </c>
      <c r="B38" s="7" t="s">
        <v>41</v>
      </c>
      <c r="C38" s="7"/>
      <c r="E38" s="25"/>
      <c r="G38" s="26"/>
    </row>
    <row r="39" spans="1:7" x14ac:dyDescent="0.2">
      <c r="B39" s="21" t="s">
        <v>47</v>
      </c>
      <c r="C39" s="7"/>
      <c r="E39" s="25">
        <v>0</v>
      </c>
      <c r="F39" s="2">
        <v>0</v>
      </c>
      <c r="G39" s="26">
        <f t="shared" si="2"/>
        <v>0</v>
      </c>
    </row>
    <row r="40" spans="1:7" x14ac:dyDescent="0.2">
      <c r="B40" s="21" t="s">
        <v>47</v>
      </c>
      <c r="C40" s="7"/>
      <c r="E40" s="25">
        <v>0</v>
      </c>
      <c r="F40" s="2">
        <v>0</v>
      </c>
      <c r="G40" s="26">
        <f t="shared" si="2"/>
        <v>0</v>
      </c>
    </row>
    <row r="41" spans="1:7" x14ac:dyDescent="0.2">
      <c r="B41" s="7"/>
      <c r="C41" s="7"/>
      <c r="E41" s="25"/>
      <c r="G41" s="26"/>
    </row>
    <row r="42" spans="1:7" x14ac:dyDescent="0.2">
      <c r="A42" s="6" t="s">
        <v>23</v>
      </c>
      <c r="B42" s="7" t="s">
        <v>14</v>
      </c>
      <c r="E42" s="25">
        <v>0</v>
      </c>
      <c r="F42" s="2">
        <v>0</v>
      </c>
      <c r="G42" s="26">
        <f t="shared" si="2"/>
        <v>0</v>
      </c>
    </row>
    <row r="43" spans="1:7" x14ac:dyDescent="0.2">
      <c r="E43" s="25"/>
      <c r="G43" s="26"/>
    </row>
    <row r="44" spans="1:7" x14ac:dyDescent="0.2">
      <c r="A44" s="6" t="s">
        <v>24</v>
      </c>
      <c r="B44" s="7" t="s">
        <v>11</v>
      </c>
      <c r="E44" s="25">
        <v>0</v>
      </c>
      <c r="F44" s="2">
        <v>0</v>
      </c>
      <c r="G44" s="26">
        <f t="shared" si="2"/>
        <v>0</v>
      </c>
    </row>
    <row r="45" spans="1:7" x14ac:dyDescent="0.2">
      <c r="E45" s="25"/>
      <c r="G45" s="26"/>
    </row>
    <row r="46" spans="1:7" x14ac:dyDescent="0.2">
      <c r="A46" s="6" t="s">
        <v>25</v>
      </c>
      <c r="B46" s="7" t="s">
        <v>42</v>
      </c>
      <c r="C46" s="7"/>
      <c r="E46" s="25">
        <v>0</v>
      </c>
      <c r="F46" s="2">
        <v>0</v>
      </c>
      <c r="G46" s="26">
        <f t="shared" si="2"/>
        <v>0</v>
      </c>
    </row>
    <row r="47" spans="1:7" x14ac:dyDescent="0.2">
      <c r="B47" s="7"/>
      <c r="C47" s="7"/>
      <c r="E47" s="25"/>
      <c r="G47" s="26"/>
    </row>
    <row r="48" spans="1:7" x14ac:dyDescent="0.2">
      <c r="A48" s="6" t="s">
        <v>26</v>
      </c>
      <c r="B48" s="7" t="s">
        <v>12</v>
      </c>
      <c r="C48" s="7"/>
      <c r="E48" s="25">
        <v>0</v>
      </c>
      <c r="F48" s="2">
        <v>0</v>
      </c>
      <c r="G48" s="26">
        <f t="shared" si="2"/>
        <v>0</v>
      </c>
    </row>
    <row r="49" spans="1:7" x14ac:dyDescent="0.2">
      <c r="B49" s="7"/>
      <c r="C49" s="7"/>
      <c r="E49" s="25"/>
      <c r="G49" s="26"/>
    </row>
    <row r="50" spans="1:7" x14ac:dyDescent="0.2">
      <c r="A50" s="6" t="s">
        <v>32</v>
      </c>
      <c r="B50" s="7" t="s">
        <v>43</v>
      </c>
      <c r="C50" s="7"/>
      <c r="E50" s="25">
        <v>0</v>
      </c>
      <c r="F50" s="2">
        <v>0</v>
      </c>
      <c r="G50" s="26">
        <f>E50+F50</f>
        <v>0</v>
      </c>
    </row>
    <row r="51" spans="1:7" x14ac:dyDescent="0.2">
      <c r="B51" s="7"/>
      <c r="C51" s="7"/>
      <c r="E51" s="25"/>
      <c r="G51" s="26"/>
    </row>
    <row r="52" spans="1:7" x14ac:dyDescent="0.2">
      <c r="A52" s="6" t="s">
        <v>44</v>
      </c>
      <c r="B52" s="7" t="s">
        <v>13</v>
      </c>
      <c r="E52" s="25">
        <v>0</v>
      </c>
      <c r="F52" s="2">
        <v>0</v>
      </c>
      <c r="G52" s="26">
        <f t="shared" si="2"/>
        <v>0</v>
      </c>
    </row>
    <row r="53" spans="1:7" x14ac:dyDescent="0.2">
      <c r="B53" s="7"/>
      <c r="E53" s="25"/>
      <c r="G53" s="26"/>
    </row>
    <row r="54" spans="1:7" x14ac:dyDescent="0.2">
      <c r="B54" s="7" t="s">
        <v>33</v>
      </c>
      <c r="E54" s="25">
        <f>SUM(E28:E53)</f>
        <v>0</v>
      </c>
      <c r="F54" s="2">
        <f>SUM(F28:F53)</f>
        <v>0</v>
      </c>
      <c r="G54" s="26">
        <f t="shared" si="2"/>
        <v>0</v>
      </c>
    </row>
    <row r="55" spans="1:7" x14ac:dyDescent="0.2">
      <c r="B55" s="7"/>
      <c r="C55" s="7"/>
      <c r="E55" s="25"/>
      <c r="G55" s="26"/>
    </row>
    <row r="56" spans="1:7" ht="12.75" customHeight="1" x14ac:dyDescent="0.2">
      <c r="A56" s="6" t="s">
        <v>46</v>
      </c>
      <c r="B56" s="8" t="s">
        <v>4</v>
      </c>
      <c r="C56" s="8"/>
      <c r="D56" s="22">
        <v>0.52400000000000002</v>
      </c>
      <c r="E56" s="25">
        <f>ROUND((SUM(E28:E37)+IF(E39&gt;25000,25000,E39)+IF(E40&gt;25000,25000,E40))*$D56,0)</f>
        <v>0</v>
      </c>
      <c r="F56" s="2">
        <f>ROUND((SUM(E28:F37)+IF(E39&gt;25000,25000,E39)+IF(E40&gt;25000,25000,E40))*$E66-E56,0)</f>
        <v>0</v>
      </c>
      <c r="G56" s="26">
        <f t="shared" si="2"/>
        <v>0</v>
      </c>
    </row>
    <row r="57" spans="1:7" x14ac:dyDescent="0.2">
      <c r="B57" s="16"/>
      <c r="C57" s="16"/>
      <c r="E57" s="25"/>
      <c r="G57" s="26"/>
    </row>
    <row r="58" spans="1:7" s="17" customFormat="1" x14ac:dyDescent="0.2">
      <c r="B58" s="18" t="s">
        <v>5</v>
      </c>
      <c r="C58" s="18"/>
      <c r="D58" s="3"/>
      <c r="E58" s="27">
        <f>SUM(E54:E56)</f>
        <v>0</v>
      </c>
      <c r="F58" s="28">
        <f>SUM(F54:F56)</f>
        <v>0</v>
      </c>
      <c r="G58" s="29">
        <f t="shared" si="2"/>
        <v>0</v>
      </c>
    </row>
    <row r="60" spans="1:7" x14ac:dyDescent="0.2">
      <c r="A60" s="6" t="s">
        <v>27</v>
      </c>
    </row>
    <row r="61" spans="1:7" x14ac:dyDescent="0.2">
      <c r="A61" s="6" t="s">
        <v>17</v>
      </c>
      <c r="B61" s="30" t="s">
        <v>49</v>
      </c>
      <c r="C61" s="31">
        <v>0.05</v>
      </c>
      <c r="D61" s="2" t="s">
        <v>50</v>
      </c>
    </row>
    <row r="62" spans="1:7" x14ac:dyDescent="0.2">
      <c r="B62" s="6" t="s">
        <v>36</v>
      </c>
      <c r="D62" s="20">
        <v>0.4</v>
      </c>
    </row>
    <row r="63" spans="1:7" x14ac:dyDescent="0.2">
      <c r="A63" s="6" t="s">
        <v>22</v>
      </c>
      <c r="B63" s="6" t="s">
        <v>16</v>
      </c>
      <c r="C63" s="19"/>
    </row>
    <row r="64" spans="1:7" x14ac:dyDescent="0.2">
      <c r="A64" s="6" t="s">
        <v>44</v>
      </c>
      <c r="B64" s="6" t="s">
        <v>37</v>
      </c>
    </row>
    <row r="65" spans="1:7" x14ac:dyDescent="0.2">
      <c r="A65" s="6" t="s">
        <v>46</v>
      </c>
      <c r="B65" s="6" t="s">
        <v>29</v>
      </c>
    </row>
    <row r="66" spans="1:7" x14ac:dyDescent="0.2">
      <c r="B66" s="6" t="s">
        <v>30</v>
      </c>
      <c r="E66" s="22">
        <v>0.52400000000000002</v>
      </c>
      <c r="F66" s="32"/>
      <c r="G66" s="32"/>
    </row>
  </sheetData>
  <mergeCells count="2">
    <mergeCell ref="B1:G1"/>
    <mergeCell ref="E3:G3"/>
  </mergeCells>
  <phoneticPr fontId="0" type="noConversion"/>
  <printOptions horizontalCentered="1" verticalCentered="1"/>
  <pageMargins left="0.5" right="0.5" top="0.5" bottom="0.5" header="0.25" footer="0.25"/>
  <pageSetup scale="11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91A42487A734583C97F7AD74CEE9F" ma:contentTypeVersion="9" ma:contentTypeDescription="Create a new document." ma:contentTypeScope="" ma:versionID="d4cec22175ad670ea09115ef835fcbcc">
  <xsd:schema xmlns:xsd="http://www.w3.org/2001/XMLSchema" xmlns:xs="http://www.w3.org/2001/XMLSchema" xmlns:p="http://schemas.microsoft.com/office/2006/metadata/properties" xmlns:ns3="318fee4b-986b-4153-ac80-093f5dc906be" targetNamespace="http://schemas.microsoft.com/office/2006/metadata/properties" ma:root="true" ma:fieldsID="a43714256a2a0a20331a389999b31a79" ns3:_="">
    <xsd:import namespace="318fee4b-986b-4153-ac80-093f5dc906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fee4b-986b-4153-ac80-093f5dc90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BEE994-21BF-4F32-BA7F-7151BAFB8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fee4b-986b-4153-ac80-093f5dc90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A634BA-230A-44EA-A15A-9F99C78CD1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CBC9A4-456C-4F98-8FE3-ADB5F1F9F47A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318fee4b-986b-4153-ac80-093f5dc906b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VIMS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V14703</dc:creator>
  <cp:lastModifiedBy>Constance M. Motley</cp:lastModifiedBy>
  <cp:lastPrinted>2007-04-04T14:23:06Z</cp:lastPrinted>
  <dcterms:created xsi:type="dcterms:W3CDTF">1999-08-26T19:25:43Z</dcterms:created>
  <dcterms:modified xsi:type="dcterms:W3CDTF">2023-08-03T12:54:00Z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0x0101003DB91A42487A734583C97F7AD74CEE9F</vt:lpwstr>
  </property>
</Properties>
</file>